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nhswales365.sharepoint.com/sites/ABB_BoardandCorporateGovernance_Team/11  Board Secretary/Freedom of Information/1. Correspondence/2022/"/>
    </mc:Choice>
  </mc:AlternateContent>
  <xr:revisionPtr revIDLastSave="16" documentId="8_{E55A42BD-E8C0-4E35-9F7E-AB3CB6FA4390}" xr6:coauthVersionLast="47" xr6:coauthVersionMax="47" xr10:uidLastSave="{D8769CA5-63A4-4394-9E9E-2AF09C0C3272}"/>
  <bookViews>
    <workbookView xWindow="28680" yWindow="-120" windowWidth="29040" windowHeight="16440" xr2:uid="{017AF952-8397-4625-AAA7-B595034052BB}"/>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3" i="1" l="1"/>
  <c r="E13" i="1"/>
  <c r="D13" i="1"/>
  <c r="C13" i="1"/>
  <c r="B13" i="1"/>
  <c r="E12" i="1"/>
  <c r="C12" i="1"/>
  <c r="B12" i="1"/>
  <c r="F11" i="1"/>
  <c r="E11" i="1"/>
  <c r="D11" i="1"/>
  <c r="C11" i="1"/>
  <c r="B11" i="1"/>
  <c r="F10" i="1"/>
  <c r="F8" i="1" s="1"/>
  <c r="E10" i="1"/>
  <c r="D10" i="1"/>
  <c r="C10" i="1"/>
  <c r="B10" i="1"/>
  <c r="B8" i="1" s="1"/>
  <c r="F9" i="1"/>
  <c r="E9" i="1"/>
  <c r="D9" i="1"/>
  <c r="D8" i="1" s="1"/>
  <c r="C9" i="1"/>
  <c r="B9" i="1"/>
  <c r="G12" i="1"/>
  <c r="G10" i="1"/>
  <c r="G11" i="1"/>
  <c r="G13" i="1"/>
  <c r="C8" i="1" l="1"/>
  <c r="E8" i="1"/>
  <c r="G8" i="1"/>
</calcChain>
</file>

<file path=xl/sharedStrings.xml><?xml version="1.0" encoding="utf-8"?>
<sst xmlns="http://schemas.openxmlformats.org/spreadsheetml/2006/main" count="20" uniqueCount="20">
  <si>
    <t>FOI 22-358 2021-2022 Staff Spend</t>
  </si>
  <si>
    <t>1. How much did the organisation spend on agency (non-contract) staff and internal bank staff for the financial year 21/22 (April 2021 - March 2022)? Please fill in the spend in the table below for each staffing group and total.</t>
  </si>
  <si>
    <t xml:space="preserve">2. How much did the organisation spend on Waiting List Initiative (WLI) and Overtime payments to staff (WLI payments refers to any sessional payments made for additional time worked under a system called the Waiting List Initiative, used by trusts to reduce waiting lists and meet government targets. Overtime payments are defined as any payment for additional time beyond the standard FTE for the grade). Please fill in the spend and number of sessions/hours in the below table for each staffing group and total. </t>
  </si>
  <si>
    <t>Q1. Temporary Staff Spend</t>
  </si>
  <si>
    <t>Q2. Waiting List Initiative &amp; Overtime Spend</t>
  </si>
  <si>
    <t>Staffing Groups</t>
  </si>
  <si>
    <t>Agency Spend (£)</t>
  </si>
  <si>
    <t>Bank Spend (£)</t>
  </si>
  <si>
    <t>WLI Payments to staff (£)</t>
  </si>
  <si>
    <t>WLI Sessions (No.)</t>
  </si>
  <si>
    <t>Overtime Payments to Staff (£)</t>
  </si>
  <si>
    <t>Overtime Hours (No.)</t>
  </si>
  <si>
    <t>Total</t>
  </si>
  <si>
    <t xml:space="preserve">Medical and Dental </t>
  </si>
  <si>
    <t xml:space="preserve">Nursing and Healthcare Assistants </t>
  </si>
  <si>
    <t>Administration and Estates</t>
  </si>
  <si>
    <t xml:space="preserve">Healthcare Science </t>
  </si>
  <si>
    <t>Scientific, Therapeutic and Technical Staff (STT) inclusive of Allied Health Proffessionals (AHPs)</t>
  </si>
  <si>
    <t>Ambulance staff</t>
  </si>
  <si>
    <t>Not recorded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</si>
</sst>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rgb="FF000000"/>
      <name val="Verdana"/>
      <family val="2"/>
    </font>
    <font>
      <b/>
      <sz val="10"/>
      <color rgb="FF000000"/>
      <name val="Verdana"/>
      <family val="2"/>
    </font>
  </fonts>
  <fills count="9">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C000"/>
        <bgColor rgb="FF000000"/>
      </patternFill>
    </fill>
    <fill>
      <patternFill patternType="solid">
        <fgColor rgb="FFFFFF00"/>
        <bgColor rgb="FF000000"/>
      </patternFill>
    </fill>
    <fill>
      <patternFill patternType="solid">
        <fgColor rgb="FF92D050"/>
        <bgColor rgb="FF000000"/>
      </patternFill>
    </fill>
    <fill>
      <patternFill patternType="solid">
        <fgColor rgb="FF00B0F0"/>
        <bgColor rgb="FF000000"/>
      </patternFill>
    </fill>
    <fill>
      <patternFill patternType="solid">
        <fgColor rgb="FFFF99CC"/>
        <bgColor rgb="FF000000"/>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9">
    <xf numFmtId="0" fontId="0" fillId="0" borderId="0" xfId="0"/>
    <xf numFmtId="0" fontId="2" fillId="2" borderId="0" xfId="0" applyFont="1" applyFill="1"/>
    <xf numFmtId="0" fontId="3" fillId="2" borderId="0" xfId="0" applyFont="1" applyFill="1"/>
    <xf numFmtId="0" fontId="4" fillId="3" borderId="0" xfId="0" applyFont="1" applyFill="1"/>
    <xf numFmtId="0" fontId="4" fillId="3" borderId="4" xfId="0" applyFont="1" applyFill="1" applyBorder="1" applyAlignment="1">
      <alignment vertical="center" wrapText="1"/>
    </xf>
    <xf numFmtId="0" fontId="4" fillId="3" borderId="4" xfId="0" applyFont="1" applyFill="1" applyBorder="1" applyAlignment="1">
      <alignment horizontal="center" vertical="center" wrapText="1"/>
    </xf>
    <xf numFmtId="0" fontId="5" fillId="3" borderId="4" xfId="0" applyFont="1" applyFill="1" applyBorder="1" applyAlignment="1">
      <alignment vertical="center" wrapText="1"/>
    </xf>
    <xf numFmtId="43" fontId="4" fillId="3" borderId="4" xfId="1" applyFont="1" applyFill="1" applyBorder="1" applyAlignment="1">
      <alignment horizontal="center" vertical="center" wrapText="1"/>
    </xf>
    <xf numFmtId="0" fontId="4" fillId="4" borderId="4" xfId="0" applyFont="1" applyFill="1" applyBorder="1" applyAlignment="1">
      <alignment vertical="center" wrapText="1"/>
    </xf>
    <xf numFmtId="43" fontId="4" fillId="3" borderId="4" xfId="1" applyFont="1" applyFill="1" applyBorder="1" applyAlignment="1">
      <alignment vertical="center" wrapText="1"/>
    </xf>
    <xf numFmtId="43" fontId="4" fillId="3" borderId="4" xfId="1" applyFont="1" applyFill="1" applyBorder="1"/>
    <xf numFmtId="0" fontId="4" fillId="5" borderId="4" xfId="0" applyFont="1" applyFill="1" applyBorder="1" applyAlignment="1">
      <alignment vertical="center" wrapText="1"/>
    </xf>
    <xf numFmtId="43" fontId="4" fillId="3" borderId="4" xfId="1" applyFont="1" applyFill="1" applyBorder="1" applyAlignment="1">
      <alignment vertical="center"/>
    </xf>
    <xf numFmtId="0" fontId="4" fillId="6" borderId="4" xfId="0" applyFont="1" applyFill="1" applyBorder="1" applyAlignment="1">
      <alignment vertical="center" wrapText="1"/>
    </xf>
    <xf numFmtId="0" fontId="4" fillId="7" borderId="4" xfId="0" applyFont="1" applyFill="1" applyBorder="1" applyAlignment="1">
      <alignment vertical="center" wrapText="1"/>
    </xf>
    <xf numFmtId="0" fontId="4" fillId="8" borderId="4" xfId="0" applyFont="1" applyFill="1" applyBorder="1" applyAlignment="1">
      <alignment vertical="center" wrapText="1"/>
    </xf>
    <xf numFmtId="0" fontId="4" fillId="3" borderId="0" xfId="0" applyFont="1" applyFill="1" applyAlignment="1">
      <alignment horizontal="lef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1" xfId="0" applyFont="1" applyFill="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4" fillId="0" borderId="0" xfId="0" applyFont="1" applyFill="1" applyBorder="1" applyAlignment="1">
      <alignment horizontal="center" vertical="center" wrapText="1"/>
    </xf>
    <xf numFmtId="43" fontId="4" fillId="0" borderId="0" xfId="1" applyFont="1" applyFill="1" applyBorder="1" applyAlignment="1">
      <alignment horizontal="center" vertical="center" wrapText="1"/>
    </xf>
    <xf numFmtId="43" fontId="4" fillId="0" borderId="0" xfId="1" applyFont="1" applyFill="1" applyBorder="1"/>
    <xf numFmtId="43" fontId="4" fillId="0" borderId="0" xfId="1" applyFont="1" applyFill="1" applyBorder="1" applyAlignment="1">
      <alignment vertical="center"/>
    </xf>
    <xf numFmtId="43" fontId="4" fillId="0" borderId="4" xfId="1" applyFont="1" applyFill="1" applyBorder="1"/>
    <xf numFmtId="43" fontId="4" fillId="0" borderId="4" xfId="1" applyFont="1" applyFill="1" applyBorder="1" applyAlignment="1">
      <alignment horizontal="center"/>
    </xf>
    <xf numFmtId="43" fontId="4" fillId="0" borderId="4" xfId="1" applyFont="1" applyFill="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ABB_Finance_Shares/FinanceShared/FINANCIAL%20SERVICES%20&amp;%20ACCOUNTING%20(AB)/Freedom%20of%20Information%20Requests/FOI%2022-358%20-%20Agency%20WLI%20&amp;%20Overtime/FOI%2022-358%202021-2022%20Staff%20Spend%20FOI%20Rev.xlsx?CA893E35" TargetMode="External"/><Relationship Id="rId1" Type="http://schemas.openxmlformats.org/officeDocument/2006/relationships/externalLinkPath" Target="file:///\\CA893E35\FOI%2022-358%202021-2022%20Staff%20Spend%20FOI%20Re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ponse"/>
      <sheetName val="Agency &amp; Bank Data"/>
      <sheetName val="WLI Payments"/>
      <sheetName val="WLI Sessions"/>
      <sheetName val="Overtime Payments"/>
      <sheetName val="Overtime Hours"/>
    </sheetNames>
    <sheetDataSet>
      <sheetData sheetId="0"/>
      <sheetData sheetId="1">
        <row r="6">
          <cell r="N6">
            <v>11055766.319999998</v>
          </cell>
        </row>
        <row r="15">
          <cell r="N15">
            <v>15608828.75</v>
          </cell>
        </row>
        <row r="16">
          <cell r="N16">
            <v>22834507.360000003</v>
          </cell>
        </row>
        <row r="17">
          <cell r="N17">
            <v>7306269.419999999</v>
          </cell>
        </row>
        <row r="18">
          <cell r="N18">
            <v>18353.7</v>
          </cell>
        </row>
        <row r="19">
          <cell r="N19">
            <v>1182064.02</v>
          </cell>
        </row>
        <row r="20">
          <cell r="N20">
            <v>226689.09999999998</v>
          </cell>
        </row>
        <row r="21">
          <cell r="N21">
            <v>1373671.26</v>
          </cell>
        </row>
        <row r="22">
          <cell r="N22">
            <v>2428662.91</v>
          </cell>
        </row>
        <row r="23">
          <cell r="N23">
            <v>6337850.1399999997</v>
          </cell>
        </row>
        <row r="32">
          <cell r="N32">
            <v>17205794.649999999</v>
          </cell>
        </row>
        <row r="33">
          <cell r="N33">
            <v>13792103.080000002</v>
          </cell>
        </row>
        <row r="34">
          <cell r="N34">
            <v>-46.089999999999982</v>
          </cell>
        </row>
        <row r="35">
          <cell r="N35">
            <v>1392.95</v>
          </cell>
        </row>
        <row r="36">
          <cell r="N36">
            <v>1425285.2000000002</v>
          </cell>
        </row>
        <row r="37">
          <cell r="N37">
            <v>1597193.45</v>
          </cell>
        </row>
      </sheetData>
      <sheetData sheetId="2">
        <row r="18">
          <cell r="B18">
            <v>2618945.2199999988</v>
          </cell>
        </row>
        <row r="19">
          <cell r="B19">
            <v>67610.52</v>
          </cell>
        </row>
        <row r="20">
          <cell r="B20">
            <v>27537.479999999992</v>
          </cell>
        </row>
        <row r="21">
          <cell r="B21">
            <v>34246.43</v>
          </cell>
        </row>
      </sheetData>
      <sheetData sheetId="3">
        <row r="36">
          <cell r="B36">
            <v>4378.8799999999992</v>
          </cell>
        </row>
        <row r="37">
          <cell r="B37">
            <v>1857.42</v>
          </cell>
        </row>
        <row r="38">
          <cell r="B38">
            <v>1553.26</v>
          </cell>
        </row>
        <row r="39">
          <cell r="B39">
            <v>796.25</v>
          </cell>
        </row>
        <row r="40">
          <cell r="B40">
            <v>600.84</v>
          </cell>
        </row>
        <row r="41">
          <cell r="B41">
            <v>120</v>
          </cell>
        </row>
      </sheetData>
      <sheetData sheetId="4">
        <row r="28">
          <cell r="B28">
            <v>5426835.25</v>
          </cell>
        </row>
        <row r="29">
          <cell r="B29">
            <v>4788123.6100000013</v>
          </cell>
        </row>
        <row r="30">
          <cell r="B30">
            <v>2859989.3400000022</v>
          </cell>
        </row>
        <row r="31">
          <cell r="B31">
            <v>1584139.9099999997</v>
          </cell>
        </row>
        <row r="32">
          <cell r="B32">
            <v>512725.33</v>
          </cell>
        </row>
      </sheetData>
      <sheetData sheetId="5">
        <row r="4">
          <cell r="A4" t="str">
            <v>Row Labels</v>
          </cell>
        </row>
        <row r="12">
          <cell r="B12">
            <v>81418.11</v>
          </cell>
        </row>
        <row r="13">
          <cell r="B13">
            <v>31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BB5F1-9435-4B3F-95A6-A47BBC086088}">
  <sheetPr>
    <pageSetUpPr fitToPage="1"/>
  </sheetPr>
  <dimension ref="A1:R18"/>
  <sheetViews>
    <sheetView showGridLines="0" tabSelected="1" workbookViewId="0">
      <selection activeCell="B10" sqref="B10"/>
    </sheetView>
  </sheetViews>
  <sheetFormatPr defaultRowHeight="15" x14ac:dyDescent="0.25"/>
  <cols>
    <col min="1" max="1" width="24.7109375" style="2" customWidth="1"/>
    <col min="2" max="3" width="19.42578125" style="2" bestFit="1" customWidth="1"/>
    <col min="4" max="4" width="15.5703125" style="2" bestFit="1" customWidth="1"/>
    <col min="5" max="5" width="16.7109375" style="2" customWidth="1"/>
    <col min="6" max="6" width="16.140625" style="2" bestFit="1" customWidth="1"/>
    <col min="7" max="7" width="19.7109375" style="2" bestFit="1" customWidth="1"/>
    <col min="8" max="18" width="9.140625" style="2"/>
  </cols>
  <sheetData>
    <row r="1" spans="1:18" x14ac:dyDescent="0.25">
      <c r="A1" s="1" t="s">
        <v>0</v>
      </c>
    </row>
    <row r="3" spans="1:18" x14ac:dyDescent="0.25">
      <c r="A3" s="16" t="s">
        <v>1</v>
      </c>
      <c r="B3" s="16"/>
      <c r="C3" s="16"/>
      <c r="D3" s="16"/>
      <c r="E3" s="16"/>
      <c r="F3" s="16"/>
      <c r="G3" s="16"/>
      <c r="H3" s="16"/>
      <c r="I3" s="16"/>
      <c r="J3" s="16"/>
      <c r="K3" s="16"/>
      <c r="L3" s="16"/>
      <c r="M3" s="16"/>
      <c r="N3" s="16"/>
      <c r="O3" s="16"/>
      <c r="P3" s="16"/>
      <c r="Q3" s="16"/>
      <c r="R3" s="16"/>
    </row>
    <row r="4" spans="1:18" x14ac:dyDescent="0.25">
      <c r="A4" s="16" t="s">
        <v>2</v>
      </c>
      <c r="B4" s="16"/>
      <c r="C4" s="16"/>
      <c r="D4" s="16"/>
      <c r="E4" s="16"/>
      <c r="F4" s="16"/>
      <c r="G4" s="16"/>
      <c r="H4" s="16"/>
      <c r="I4" s="16"/>
      <c r="J4" s="16"/>
      <c r="K4" s="16"/>
      <c r="L4" s="16"/>
      <c r="M4" s="16"/>
      <c r="N4" s="16"/>
      <c r="O4" s="16"/>
      <c r="P4" s="16"/>
      <c r="Q4" s="16"/>
      <c r="R4" s="16"/>
    </row>
    <row r="5" spans="1:18" x14ac:dyDescent="0.25">
      <c r="A5" s="3"/>
      <c r="B5" s="3"/>
      <c r="C5" s="3"/>
      <c r="D5" s="3"/>
      <c r="E5" s="3"/>
      <c r="F5" s="3"/>
      <c r="G5" s="3"/>
    </row>
    <row r="6" spans="1:18" x14ac:dyDescent="0.25">
      <c r="A6" s="3"/>
      <c r="B6" s="17" t="s">
        <v>3</v>
      </c>
      <c r="C6" s="18"/>
      <c r="D6" s="19" t="s">
        <v>4</v>
      </c>
      <c r="E6" s="20"/>
      <c r="F6" s="20"/>
      <c r="G6" s="21"/>
    </row>
    <row r="7" spans="1:18" ht="38.25" x14ac:dyDescent="0.25">
      <c r="A7" s="4" t="s">
        <v>5</v>
      </c>
      <c r="B7" s="5" t="s">
        <v>6</v>
      </c>
      <c r="C7" s="5" t="s">
        <v>7</v>
      </c>
      <c r="D7" s="5" t="s">
        <v>8</v>
      </c>
      <c r="E7" s="5" t="s">
        <v>9</v>
      </c>
      <c r="F7" s="5" t="s">
        <v>10</v>
      </c>
      <c r="G7" s="5" t="s">
        <v>11</v>
      </c>
    </row>
    <row r="8" spans="1:18" x14ac:dyDescent="0.25">
      <c r="A8" s="6" t="s">
        <v>12</v>
      </c>
      <c r="B8" s="7">
        <f>SUM(B9:B14)</f>
        <v>57316896.659999996</v>
      </c>
      <c r="C8" s="7">
        <f t="shared" ref="C8:G8" si="0">SUM(C9:C14)</f>
        <v>45077489.559999995</v>
      </c>
      <c r="D8" s="7">
        <f t="shared" si="0"/>
        <v>2748339.649999999</v>
      </c>
      <c r="E8" s="7">
        <f t="shared" si="0"/>
        <v>9306.65</v>
      </c>
      <c r="F8" s="7">
        <f t="shared" si="0"/>
        <v>15171813.440000003</v>
      </c>
      <c r="G8" s="7">
        <f t="shared" si="0"/>
        <v>239052.77000000002</v>
      </c>
      <c r="J8" s="22"/>
    </row>
    <row r="9" spans="1:18" x14ac:dyDescent="0.25">
      <c r="A9" s="8" t="s">
        <v>13</v>
      </c>
      <c r="B9" s="9">
        <f>SUM('[1]Agency &amp; Bank Data'!N15)</f>
        <v>15608828.75</v>
      </c>
      <c r="C9" s="9">
        <f>SUM('[1]Agency &amp; Bank Data'!N6)</f>
        <v>11055766.319999998</v>
      </c>
      <c r="D9" s="10">
        <f>SUM('[1]WLI Payments'!B18)</f>
        <v>2618945.2199999988</v>
      </c>
      <c r="E9" s="10">
        <f>SUM('[1]WLI Sessions'!B36)</f>
        <v>4378.8799999999992</v>
      </c>
      <c r="F9" s="10">
        <f>SUM('[1]Overtime Payments'!B28)</f>
        <v>5426835.25</v>
      </c>
      <c r="G9" s="27" t="s">
        <v>19</v>
      </c>
      <c r="J9" s="23"/>
    </row>
    <row r="10" spans="1:18" ht="25.5" x14ac:dyDescent="0.25">
      <c r="A10" s="11" t="s">
        <v>14</v>
      </c>
      <c r="B10" s="9">
        <f>SUM('[1]Agency &amp; Bank Data'!N16:N18)</f>
        <v>30159130.48</v>
      </c>
      <c r="C10" s="9">
        <f>SUM('[1]Agency &amp; Bank Data'!N32:N33)</f>
        <v>30997897.73</v>
      </c>
      <c r="D10" s="12">
        <f>SUM('[1]WLI Payments'!B19)</f>
        <v>67610.52</v>
      </c>
      <c r="E10" s="12">
        <f>SUM('[1]WLI Sessions'!B37,'[1]WLI Sessions'!B41)</f>
        <v>1977.42</v>
      </c>
      <c r="F10" s="12">
        <f>SUM('[1]Overtime Payments'!B29,'[1]Overtime Payments'!B32)</f>
        <v>5300848.9400000013</v>
      </c>
      <c r="G10" s="12">
        <f>SUM(GETPIVOTDATA("Units Worked",'[1]Overtime Hours'!$A$4,"Pay Group","Additional Clinical Services"),'[1]Overtime Hours'!B12:B13)</f>
        <v>131457.77000000002</v>
      </c>
      <c r="J10" s="24"/>
    </row>
    <row r="11" spans="1:18" ht="25.5" x14ac:dyDescent="0.25">
      <c r="A11" s="13" t="s">
        <v>15</v>
      </c>
      <c r="B11" s="9">
        <f>SUM('[1]Agency &amp; Bank Data'!N22:N23)</f>
        <v>8766513.0500000007</v>
      </c>
      <c r="C11" s="9">
        <f>SUM('[1]Agency &amp; Bank Data'!N36:N37)</f>
        <v>3022478.6500000004</v>
      </c>
      <c r="D11" s="12">
        <f>SUM('[1]WLI Payments'!B20)</f>
        <v>27537.479999999992</v>
      </c>
      <c r="E11" s="12">
        <f>SUM('[1]WLI Sessions'!B38)</f>
        <v>1553.26</v>
      </c>
      <c r="F11" s="12">
        <f>SUM('[1]Overtime Payments'!B30)</f>
        <v>2859989.3400000022</v>
      </c>
      <c r="G11" s="12">
        <f>SUM(GETPIVOTDATA("Units Worked",'[1]Overtime Hours'!$A$4,"Pay Group","Administrative and Clerical"),GETPIVOTDATA("Units Worked",'[1]Overtime Hours'!$A$4,"Pay Group","Estates and Ancillary"))</f>
        <v>68266.81</v>
      </c>
      <c r="J11" s="25"/>
    </row>
    <row r="12" spans="1:18" x14ac:dyDescent="0.25">
      <c r="A12" s="14" t="s">
        <v>16</v>
      </c>
      <c r="B12" s="9">
        <f>SUM('[1]Agency &amp; Bank Data'!N21)</f>
        <v>1373671.26</v>
      </c>
      <c r="C12" s="9">
        <f>SUM('[1]Agency &amp; Bank Data'!N35)</f>
        <v>1392.95</v>
      </c>
      <c r="D12" s="10">
        <v>0</v>
      </c>
      <c r="E12" s="10">
        <f>SUM('[1]WLI Sessions'!B39)</f>
        <v>796.25</v>
      </c>
      <c r="F12" s="26">
        <v>0</v>
      </c>
      <c r="G12" s="10">
        <f>SUM(GETPIVOTDATA("Units Worked",'[1]Overtime Hours'!$A$4,"Pay Group","Healthcare Scientists"))</f>
        <v>7037.2</v>
      </c>
      <c r="J12" s="25"/>
    </row>
    <row r="13" spans="1:18" ht="63.75" x14ac:dyDescent="0.25">
      <c r="A13" s="15" t="s">
        <v>17</v>
      </c>
      <c r="B13" s="9">
        <f>SUM('[1]Agency &amp; Bank Data'!N19:N20)</f>
        <v>1408753.12</v>
      </c>
      <c r="C13" s="9">
        <f>SUM('[1]Agency &amp; Bank Data'!N34)</f>
        <v>-46.089999999999982</v>
      </c>
      <c r="D13" s="12">
        <f>SUM('[1]WLI Payments'!B21)</f>
        <v>34246.43</v>
      </c>
      <c r="E13" s="12">
        <f>SUM('[1]WLI Sessions'!B40)</f>
        <v>600.84</v>
      </c>
      <c r="F13" s="28">
        <f>SUM('[1]Overtime Payments'!B31)</f>
        <v>1584139.9099999997</v>
      </c>
      <c r="G13" s="12">
        <f>SUM(GETPIVOTDATA("Units Worked",'[1]Overtime Hours'!$A$4,"Pay Group","Add Prof Scientific and Technic"),GETPIVOTDATA("Units Worked",'[1]Overtime Hours'!$A$4,"Pay Group","Allied Health Professionals"))</f>
        <v>32290.989999999998</v>
      </c>
      <c r="J13" s="24"/>
    </row>
    <row r="14" spans="1:18" x14ac:dyDescent="0.25">
      <c r="A14" s="4" t="s">
        <v>18</v>
      </c>
      <c r="B14" s="9">
        <v>0</v>
      </c>
      <c r="C14" s="9">
        <v>0</v>
      </c>
      <c r="D14" s="10">
        <v>0</v>
      </c>
      <c r="E14" s="10">
        <v>0</v>
      </c>
      <c r="F14" s="10">
        <v>0</v>
      </c>
      <c r="G14" s="10">
        <v>0</v>
      </c>
      <c r="J14" s="25"/>
    </row>
    <row r="15" spans="1:18" x14ac:dyDescent="0.25">
      <c r="J15" s="24"/>
    </row>
    <row r="18" spans="1:1" x14ac:dyDescent="0.25">
      <c r="A18" s="1"/>
    </row>
  </sheetData>
  <mergeCells count="4">
    <mergeCell ref="A3:R3"/>
    <mergeCell ref="A4:R4"/>
    <mergeCell ref="B6:C6"/>
    <mergeCell ref="D6:G6"/>
  </mergeCells>
  <pageMargins left="0.7" right="0.7" top="0.75" bottom="0.75" header="0.3" footer="0.3"/>
  <pageSetup paperSize="8" scale="8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cb15d1-33c4-4775-8623-f15f819f7253">
      <Terms xmlns="http://schemas.microsoft.com/office/infopath/2007/PartnerControls"/>
    </lcf76f155ced4ddcb4097134ff3c332f>
    <TaxCatchAll xmlns="ad647b8f-8239-4126-8166-9dee6ee1e4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FDC1A4119E41146A3025DAD4EFA6811" ma:contentTypeVersion="13" ma:contentTypeDescription="Create a new document." ma:contentTypeScope="" ma:versionID="ca48d9c364451a4790863947fc7000b4">
  <xsd:schema xmlns:xsd="http://www.w3.org/2001/XMLSchema" xmlns:xs="http://www.w3.org/2001/XMLSchema" xmlns:p="http://schemas.microsoft.com/office/2006/metadata/properties" xmlns:ns2="ad647b8f-8239-4126-8166-9dee6ee1e4e3" xmlns:ns3="f5cb15d1-33c4-4775-8623-f15f819f7253" targetNamespace="http://schemas.microsoft.com/office/2006/metadata/properties" ma:root="true" ma:fieldsID="fbb6e1f8c4d432eb0c94da41d505f6f7" ns2:_="" ns3:_="">
    <xsd:import namespace="ad647b8f-8239-4126-8166-9dee6ee1e4e3"/>
    <xsd:import namespace="f5cb15d1-33c4-4775-8623-f15f819f725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647b8f-8239-4126-8166-9dee6ee1e4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eac89cb-0678-4bbc-8d0d-bb463c4d8cff}" ma:internalName="TaxCatchAll" ma:showField="CatchAllData" ma:web="ad647b8f-8239-4126-8166-9dee6ee1e4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cb15d1-33c4-4775-8623-f15f819f725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B35E29-9A53-4B06-9359-46E5670606A2}">
  <ds:schemaRefs>
    <ds:schemaRef ds:uri="http://schemas.microsoft.com/office/2006/metadata/properties"/>
    <ds:schemaRef ds:uri="http://schemas.microsoft.com/office/infopath/2007/PartnerControls"/>
    <ds:schemaRef ds:uri="f5cb15d1-33c4-4775-8623-f15f819f7253"/>
    <ds:schemaRef ds:uri="ad647b8f-8239-4126-8166-9dee6ee1e4e3"/>
  </ds:schemaRefs>
</ds:datastoreItem>
</file>

<file path=customXml/itemProps2.xml><?xml version="1.0" encoding="utf-8"?>
<ds:datastoreItem xmlns:ds="http://schemas.openxmlformats.org/officeDocument/2006/customXml" ds:itemID="{0070AA40-E4FA-482E-B99C-47869E8B6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647b8f-8239-4126-8166-9dee6ee1e4e3"/>
    <ds:schemaRef ds:uri="f5cb15d1-33c4-4775-8623-f15f819f72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2FB372-02BC-4B7E-B5A3-51DC9BB390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Aneurin Bevan University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lu038816</dc:creator>
  <cp:lastModifiedBy>Lucy Bennett (Aneurin Bevan UHB - Corporate Services)</cp:lastModifiedBy>
  <cp:lastPrinted>2022-08-22T14:23:34Z</cp:lastPrinted>
  <dcterms:created xsi:type="dcterms:W3CDTF">2022-08-22T14:14:10Z</dcterms:created>
  <dcterms:modified xsi:type="dcterms:W3CDTF">2022-08-22T14:23:58Z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0x010100DFDC1A4119E41146A3025DAD4EFA6811</vt:lpwstr>
  </property>
  <property fmtid="{D5CDD505-2E9C-101B-9397-08002B2CF9AE}" pid="3" name="MediaServiceImageTags">
    <vt:lpwstr/>
  </property>
</Properties>
</file>